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" i="1" l="1"/>
  <c r="V4" i="1"/>
  <c r="V3" i="1"/>
  <c r="V2" i="1"/>
  <c r="V1" i="1"/>
  <c r="S5" i="1"/>
  <c r="S4" i="1"/>
  <c r="S3" i="1"/>
  <c r="S2" i="1"/>
  <c r="S1" i="1"/>
  <c r="P5" i="1"/>
  <c r="P4" i="1"/>
  <c r="P3" i="1"/>
  <c r="P2" i="1"/>
  <c r="P1" i="1"/>
  <c r="L4" i="1" l="1"/>
  <c r="G4" i="1" l="1"/>
</calcChain>
</file>

<file path=xl/sharedStrings.xml><?xml version="1.0" encoding="utf-8"?>
<sst xmlns="http://schemas.openxmlformats.org/spreadsheetml/2006/main" count="32" uniqueCount="19">
  <si>
    <t>Национална</t>
  </si>
  <si>
    <t>Дължима сума</t>
  </si>
  <si>
    <t>Тип процедурата</t>
  </si>
  <si>
    <t>MRP референтна</t>
  </si>
  <si>
    <t>MRP засегната</t>
  </si>
  <si>
    <t>DCP референтна</t>
  </si>
  <si>
    <t>DCP засегната</t>
  </si>
  <si>
    <t>Брой лекарствени форми</t>
  </si>
  <si>
    <t>Брой количество на активното вещество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</si>
  <si>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</si>
  <si>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</si>
  <si>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r>
      <rPr>
        <b/>
        <sz val="12"/>
        <color theme="1"/>
        <rFont val="Calibri"/>
        <family val="2"/>
        <charset val="204"/>
        <scheme val="minor"/>
      </rPr>
      <t xml:space="preserve">Забележка 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</t>
    </r>
  </si>
  <si>
    <t>чл. 27 ал. 1, чл. 30 ал. 1, чл. 30 ал. 2 и чл. 31</t>
  </si>
  <si>
    <t>чл. 28 и чл. 32</t>
  </si>
  <si>
    <t>чл. 29 ал. 1, чл. 29 ал. 2</t>
  </si>
  <si>
    <t>Подновяване по</t>
  </si>
  <si>
    <t>3. За всяко различно количество на активното вещество, за което заявлението е подадено едновременно с първоначалното заявление за разрешаване за употреба, се събира такса в размер 25 на сто от таксата.</t>
  </si>
  <si>
    <t>2. За всяка различна лекарствена форма, за която заявлението е подадено едновременно с първоначалното заявление за разрешаване за употреба, се събира такса в размер 75 на сто от таксата.</t>
  </si>
  <si>
    <t xml:space="preserve">1. За оценка на документация за подновяване на разрешение за употреба на лекарствен продукт се събира такса в размер 50 на сто от определената по реда на чл. 1 такса.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</si>
</sst>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yperlink" xfId="1" builtinId="8"/>
    <cellStyle name="Normal" xfId="0" builtinId="0"/>
  </cellStyles>
  <dxfs count="7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2</xdr:row>
      <xdr:rowOff>9525</xdr:rowOff>
    </xdr:from>
    <xdr:to>
      <xdr:col>12</xdr:col>
      <xdr:colOff>9525</xdr:colOff>
      <xdr:row>6</xdr:row>
      <xdr:rowOff>47625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G4" totalsRowShown="0" headerRowDxfId="6" dataDxfId="5">
  <tableColumns count="5">
    <tableColumn id="1" name="Подновяване по" dataDxfId="4"/>
    <tableColumn id="2" name="Тип процедурата" dataDxfId="3"/>
    <tableColumn id="3" name="Брой лекарствени форми" dataDxfId="2"/>
    <tableColumn id="4" name="Брой количество на активното вещество" dataDxfId="1"/>
    <tableColumn id="5" name="Дължима сума" dataDxfId="0">
      <calculatedColumnFormula>IF(Table2[[#This Row],[Брой лекарствени форми]]=1,L4,IF(Table2[[#This Row],[Брой лекарствени форми]]&gt;=2,(Table2[[#This Row],[Брой лекарствени форми]]-1)*(L4*0.75)+L4))+IF(Table2[[#This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форми]])*(L4*0.25))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7" width="20.7109375" style="1" customWidth="1"/>
    <col min="11" max="11" width="7.7109375" customWidth="1"/>
    <col min="12" max="12" width="11.7109375" style="1" customWidth="1"/>
    <col min="13" max="13" width="9.140625" customWidth="1"/>
    <col min="14" max="14" width="39.28515625" hidden="1" customWidth="1"/>
    <col min="15" max="15" width="16.5703125" hidden="1" customWidth="1"/>
    <col min="16" max="16" width="9.140625" hidden="1" customWidth="1"/>
    <col min="17" max="17" width="13.85546875" hidden="1" customWidth="1"/>
    <col min="18" max="18" width="17.5703125" hidden="1" customWidth="1"/>
    <col min="19" max="19" width="9.140625" hidden="1" customWidth="1"/>
    <col min="20" max="20" width="21.28515625" hidden="1" customWidth="1"/>
    <col min="21" max="21" width="17.7109375" hidden="1" customWidth="1"/>
    <col min="22" max="22" width="9.140625" hidden="1" customWidth="1"/>
    <col min="23" max="23" width="39" hidden="1" customWidth="1"/>
    <col min="24" max="24" width="21.140625" customWidth="1"/>
    <col min="25" max="25" width="11.7109375" customWidth="1"/>
    <col min="26" max="26" width="9.140625" customWidth="1"/>
  </cols>
  <sheetData>
    <row r="1" spans="3:25" x14ac:dyDescent="0.25">
      <c r="N1" s="8" t="s">
        <v>12</v>
      </c>
      <c r="O1" s="8" t="s">
        <v>0</v>
      </c>
      <c r="P1" s="10">
        <f>15000*0.5</f>
        <v>7500</v>
      </c>
      <c r="Q1" s="9" t="s">
        <v>13</v>
      </c>
      <c r="R1" s="8" t="s">
        <v>0</v>
      </c>
      <c r="S1" s="10">
        <f>7500*0.5</f>
        <v>3750</v>
      </c>
      <c r="T1" s="9" t="s">
        <v>14</v>
      </c>
      <c r="U1" s="8" t="s">
        <v>0</v>
      </c>
      <c r="V1" s="8">
        <f>15000*0.5</f>
        <v>7500</v>
      </c>
      <c r="W1" s="13" t="s">
        <v>12</v>
      </c>
      <c r="X1" s="15"/>
    </row>
    <row r="2" spans="3:25" x14ac:dyDescent="0.25">
      <c r="N2" s="8"/>
      <c r="O2" s="8" t="s">
        <v>3</v>
      </c>
      <c r="P2" s="10">
        <f>16000*0.5</f>
        <v>8000</v>
      </c>
      <c r="Q2" s="9"/>
      <c r="R2" s="8" t="s">
        <v>3</v>
      </c>
      <c r="S2" s="10">
        <f>12000*0.5</f>
        <v>6000</v>
      </c>
      <c r="T2" s="9"/>
      <c r="U2" s="8" t="s">
        <v>3</v>
      </c>
      <c r="V2" s="8">
        <f>16000*0.5</f>
        <v>8000</v>
      </c>
      <c r="W2" s="14" t="s">
        <v>13</v>
      </c>
      <c r="X2" s="15"/>
    </row>
    <row r="3" spans="3:25" ht="47.25" x14ac:dyDescent="0.25">
      <c r="C3" s="4" t="s">
        <v>15</v>
      </c>
      <c r="D3" s="4" t="s">
        <v>2</v>
      </c>
      <c r="E3" s="4" t="s">
        <v>7</v>
      </c>
      <c r="F3" s="4" t="s">
        <v>8</v>
      </c>
      <c r="G3" s="4" t="s">
        <v>1</v>
      </c>
      <c r="N3" s="8"/>
      <c r="O3" s="8" t="s">
        <v>4</v>
      </c>
      <c r="P3" s="10">
        <f>8000*0.5</f>
        <v>4000</v>
      </c>
      <c r="Q3" s="9"/>
      <c r="R3" s="8" t="s">
        <v>4</v>
      </c>
      <c r="S3" s="10">
        <f>6000*0.5</f>
        <v>3000</v>
      </c>
      <c r="T3" s="9"/>
      <c r="U3" s="8" t="s">
        <v>4</v>
      </c>
      <c r="V3" s="8">
        <f>8000*0.5</f>
        <v>4000</v>
      </c>
      <c r="W3" s="14" t="s">
        <v>14</v>
      </c>
      <c r="X3" s="15"/>
    </row>
    <row r="4" spans="3:25" ht="45.2" customHeight="1" x14ac:dyDescent="0.25">
      <c r="C4" s="11"/>
      <c r="D4" s="3"/>
      <c r="E4" s="3"/>
      <c r="F4" s="3"/>
      <c r="G4" s="12">
        <f>IF(Table2[[#This Row],[Брой лекарствени форми]]=1,L4,IF(Table2[[#This Row],[Брой лекарствени форми]]&gt;=2,(Table2[[#This Row],[Брой лекарствени форми]]-1)*(L4*0.75)+L4))+IF(Table2[[#This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форми]])*(L4*0.25))</f>
        <v>0</v>
      </c>
      <c r="L4" s="2">
        <f>IF(AND(Table2[[#This Row],[Подновяване по]]=N1,Table2[[#This Row],[Тип процедурата]]="Национална"),P1,IF(AND(Table2[[#This Row],[Подновяване по]]=N1,Table2[[#This Row],[Тип процедурата]]="MRP референтна"),P2,IF(AND(Table2[[#This Row],[Подновяване по]]=N1,Table2[[#This Row],[Тип процедурата]]="MRP засегната"),P3,IF(AND(Table2[[#This Row],[Подновяване по]]=N1,Table2[[#This Row],[Тип процедурата]]="DCP референтна"),P4,IF(AND(Table2[[#This Row],[Подновяване по]]=N1,Table2[[#This Row],[Тип процедурата]]="DCP засегната"),P5,IF(AND(Table2[[#This Row],[Подновяване по]]=Q1,Table2[[#This Row],[Тип процедурата]]="Национална"),S1,IF(AND(Table2[[#This Row],[Подновяване по]]=Q1,Table2[[#This Row],[Тип процедурата]]="MRP референтна"),S2,IF(AND(Table2[[#This Row],[Подновяване по]]=Q1,Table2[[#This Row],[Тип процедурата]]="MRP засегната"),S3,IF(AND(Table2[[#This Row],[Подновяване по]]=Q1,Table2[[#This Row],[Тип процедурата]]="DCP референтна"),S4,IF(AND(Table2[[#This Row],[Подновяване по]]=Q1,Table2[[#This Row],[Тип процедурата]]="DCP засегната"),S5,IF(AND(Table2[[#This Row],[Подновяване по]]=T1,Table2[[#This Row],[Тип процедурата]]="Национална"),V1,IF(AND(Table2[[#This Row],[Подновяване по]]=T1,Table2[[#This Row],[Тип процедурата]]="MRP референтна"),V2,IF(AND(Table2[[#This Row],[Подновяване по]]=T1,Table2[[#This Row],[Тип процедурата]]="MRP засегната"),V3,IF(AND(Table2[[#This Row],[Подновяване по]]=T1,Table2[[#This Row],[Тип процедурата]]="DCP референтна"),V4,IF(AND(Table2[[#This Row],[Подновяване по]]=T1,Table2[[#This Row],[Тип процедурата]]="DCP засегната"),V5,0)))))))))))))))</f>
        <v>0</v>
      </c>
      <c r="N4" s="8"/>
      <c r="O4" s="8" t="s">
        <v>5</v>
      </c>
      <c r="P4" s="10">
        <f>20000*0.5</f>
        <v>10000</v>
      </c>
      <c r="Q4" s="9"/>
      <c r="R4" s="8" t="s">
        <v>5</v>
      </c>
      <c r="S4" s="10">
        <f>14000*0.5</f>
        <v>7000</v>
      </c>
      <c r="T4" s="9"/>
      <c r="U4" s="8" t="s">
        <v>5</v>
      </c>
      <c r="V4" s="8">
        <f>20000*0.5</f>
        <v>10000</v>
      </c>
      <c r="X4" s="15"/>
    </row>
    <row r="5" spans="3:25" ht="15.75" x14ac:dyDescent="0.25">
      <c r="C5" s="3"/>
      <c r="D5" s="3"/>
      <c r="E5" s="3"/>
      <c r="F5" s="3"/>
      <c r="G5" s="3"/>
      <c r="L5" s="7"/>
      <c r="N5" s="8"/>
      <c r="O5" s="8" t="s">
        <v>6</v>
      </c>
      <c r="P5" s="10">
        <f>10000*0.5</f>
        <v>5000</v>
      </c>
      <c r="Q5" s="9"/>
      <c r="R5" s="8" t="s">
        <v>6</v>
      </c>
      <c r="S5" s="10">
        <f>7000*0.5</f>
        <v>3500</v>
      </c>
      <c r="T5" s="9"/>
      <c r="U5" s="8" t="s">
        <v>6</v>
      </c>
      <c r="V5" s="8">
        <f>10000*0.5</f>
        <v>5000</v>
      </c>
      <c r="X5" s="15"/>
    </row>
    <row r="6" spans="3:25" ht="15.75" x14ac:dyDescent="0.25">
      <c r="C6" s="3"/>
      <c r="D6" s="3"/>
      <c r="E6" s="3"/>
      <c r="F6" s="3"/>
      <c r="G6" s="3"/>
      <c r="L6" s="7"/>
    </row>
    <row r="7" spans="3:25" ht="15.75" x14ac:dyDescent="0.25">
      <c r="C7" s="3"/>
      <c r="D7" s="3"/>
      <c r="E7" s="3"/>
      <c r="F7" s="3"/>
      <c r="G7" s="3"/>
      <c r="L7" s="7"/>
    </row>
    <row r="8" spans="3:25" ht="15.75" customHeight="1" x14ac:dyDescent="0.25">
      <c r="C8" s="6" t="s">
        <v>11</v>
      </c>
      <c r="D8" s="6"/>
      <c r="E8" s="6"/>
      <c r="F8" s="6"/>
      <c r="G8" s="6"/>
      <c r="L8" s="7"/>
    </row>
    <row r="9" spans="3:25" ht="15" customHeight="1" x14ac:dyDescent="0.25">
      <c r="C9" s="17" t="s">
        <v>18</v>
      </c>
      <c r="D9" s="17"/>
      <c r="E9" s="17"/>
      <c r="F9" s="17"/>
      <c r="G9" s="17"/>
      <c r="L9" s="7"/>
    </row>
    <row r="10" spans="3:25" ht="15" customHeight="1" x14ac:dyDescent="0.25">
      <c r="C10" s="17"/>
      <c r="D10" s="17"/>
      <c r="E10" s="17"/>
      <c r="F10" s="17"/>
      <c r="G10" s="17"/>
      <c r="L10" s="7"/>
    </row>
    <row r="11" spans="3:25" ht="15" customHeight="1" x14ac:dyDescent="0.25">
      <c r="C11" s="17"/>
      <c r="D11" s="17"/>
      <c r="E11" s="17"/>
      <c r="F11" s="17"/>
      <c r="G11" s="17"/>
      <c r="L11" s="7"/>
    </row>
    <row r="12" spans="3:25" ht="15" customHeight="1" x14ac:dyDescent="0.25">
      <c r="C12" s="17" t="s">
        <v>17</v>
      </c>
      <c r="D12" s="17"/>
      <c r="E12" s="17"/>
      <c r="F12" s="17"/>
      <c r="G12" s="17"/>
      <c r="I12" s="18" t="s">
        <v>10</v>
      </c>
      <c r="J12" s="18"/>
      <c r="K12" s="18"/>
      <c r="L12" s="18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3:25" ht="15" customHeight="1" x14ac:dyDescent="0.25">
      <c r="C13" s="17"/>
      <c r="D13" s="17"/>
      <c r="E13" s="17"/>
      <c r="F13" s="17"/>
      <c r="G13" s="17"/>
      <c r="I13" s="18"/>
      <c r="J13" s="18"/>
      <c r="K13" s="18"/>
      <c r="L13" s="18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3:25" ht="15" customHeight="1" x14ac:dyDescent="0.25">
      <c r="C14" s="17"/>
      <c r="D14" s="17"/>
      <c r="E14" s="17"/>
      <c r="F14" s="17"/>
      <c r="G14" s="17"/>
      <c r="I14" s="18"/>
      <c r="J14" s="18"/>
      <c r="K14" s="18"/>
      <c r="L14" s="18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5" spans="3:25" ht="15" customHeight="1" x14ac:dyDescent="0.25">
      <c r="C15" s="19" t="s">
        <v>16</v>
      </c>
      <c r="D15" s="20"/>
      <c r="E15" s="20"/>
      <c r="F15" s="20"/>
      <c r="G15" s="20"/>
      <c r="I15" s="18"/>
      <c r="J15" s="18"/>
      <c r="K15" s="18"/>
      <c r="L15" s="18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3:25" ht="15" customHeight="1" x14ac:dyDescent="0.25">
      <c r="C16" s="20"/>
      <c r="D16" s="20"/>
      <c r="E16" s="20"/>
      <c r="F16" s="20"/>
      <c r="G16" s="20"/>
      <c r="I16" s="18"/>
      <c r="J16" s="18"/>
      <c r="K16" s="18"/>
      <c r="L16" s="18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3:25" ht="15" customHeight="1" x14ac:dyDescent="0.25">
      <c r="C17" s="20"/>
      <c r="D17" s="20"/>
      <c r="E17" s="20"/>
      <c r="F17" s="20"/>
      <c r="G17" s="20"/>
      <c r="I17" s="18"/>
      <c r="J17" s="18"/>
      <c r="K17" s="18"/>
      <c r="L17" s="18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3:25" ht="1.5" customHeight="1" x14ac:dyDescent="0.25">
      <c r="C18" s="6"/>
      <c r="D18" s="6"/>
      <c r="E18" s="6"/>
      <c r="F18" s="6"/>
      <c r="G18" s="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3:25" ht="15" customHeight="1" x14ac:dyDescent="0.25">
      <c r="C19" s="6"/>
      <c r="D19" s="6"/>
      <c r="E19" s="6"/>
      <c r="F19" s="6"/>
      <c r="G19" s="6"/>
      <c r="L19" s="5" t="s">
        <v>9</v>
      </c>
    </row>
    <row r="20" spans="3:25" ht="15" customHeight="1" x14ac:dyDescent="0.25">
      <c r="C20" s="6"/>
      <c r="D20" s="6"/>
      <c r="E20" s="6"/>
      <c r="F20" s="6"/>
      <c r="G20" s="6"/>
      <c r="L20" s="7"/>
    </row>
    <row r="21" spans="3:25" ht="15" customHeight="1" x14ac:dyDescent="0.25">
      <c r="C21" s="6"/>
      <c r="D21" s="6"/>
      <c r="E21" s="6"/>
      <c r="F21" s="6"/>
      <c r="G21" s="6"/>
    </row>
    <row r="22" spans="3:25" ht="15" customHeight="1" x14ac:dyDescent="0.25">
      <c r="C22" s="6"/>
      <c r="D22" s="6"/>
      <c r="E22" s="6"/>
      <c r="F22" s="6"/>
      <c r="G22" s="6"/>
    </row>
    <row r="23" spans="3:25" ht="15" customHeight="1" x14ac:dyDescent="0.25">
      <c r="C23" s="6"/>
      <c r="D23" s="6"/>
      <c r="E23" s="6"/>
      <c r="F23" s="6"/>
      <c r="G23" s="6"/>
    </row>
    <row r="24" spans="3:25" ht="15" customHeight="1" x14ac:dyDescent="0.25">
      <c r="C24" s="6"/>
      <c r="D24" s="6"/>
      <c r="E24" s="6"/>
      <c r="F24" s="6"/>
      <c r="G24" s="6"/>
    </row>
    <row r="25" spans="3:25" ht="15" customHeight="1" x14ac:dyDescent="0.25">
      <c r="C25" s="6"/>
      <c r="D25" s="6"/>
      <c r="E25" s="6"/>
      <c r="F25" s="6"/>
      <c r="G25" s="6"/>
    </row>
    <row r="26" spans="3:25" ht="15" customHeight="1" x14ac:dyDescent="0.25">
      <c r="C26" s="6"/>
      <c r="D26" s="6"/>
      <c r="E26" s="6"/>
      <c r="F26" s="6"/>
      <c r="G26" s="6"/>
    </row>
    <row r="27" spans="3:25" ht="15" customHeight="1" x14ac:dyDescent="0.25">
      <c r="C27" s="6"/>
      <c r="D27" s="6"/>
      <c r="E27" s="6"/>
      <c r="F27" s="6"/>
      <c r="G27" s="6"/>
    </row>
  </sheetData>
  <sheetProtection algorithmName="SHA-512" hashValue="3Mgixr4HmPoPJBadWElkDm/+HoiF4X+2qskDj23HPr3bL/aeRvMOieGc49VibU/8CLolUK3G9VQFsL1+80+WxA==" saltValue="/ygrY+ciKMALbXgKd6H0gQ==" spinCount="100000" sheet="1" objects="1" scenarios="1"/>
  <protectedRanges>
    <protectedRange sqref="C4:F4" name="Range1"/>
  </protectedRanges>
  <mergeCells count="4">
    <mergeCell ref="C9:G11"/>
    <mergeCell ref="C12:G14"/>
    <mergeCell ref="I12:L17"/>
    <mergeCell ref="C15:G17"/>
  </mergeCells>
  <dataValidations count="2">
    <dataValidation type="list" allowBlank="1" showInputMessage="1" showErrorMessage="1" sqref="D4">
      <formula1>$O$1:$O$5</formula1>
    </dataValidation>
    <dataValidation type="list" allowBlank="1" showInputMessage="1" showErrorMessage="1" sqref="C4">
      <formula1>$W$1:$W$3</formula1>
    </dataValidation>
  </dataValidations>
  <hyperlinks>
    <hyperlink ref="L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2016-05-18T08:27:29Z</dcterms:modified>
</cp:coreProperties>
</file>